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<sst xmlns="http://schemas.openxmlformats.org/spreadsheetml/2006/main" count="104" uniqueCount="42">
  <si>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</si>
  <si>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</si>
  <si>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</si>
  <si>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</si>
  <si>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</si>
  <si>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</si>
  <si>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</si>
  <si>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</si>
  <si>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</si>
  <si>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</si>
  <si>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</si>
  <si>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</si>
  <si>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</si>
  <si>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</si>
  <si>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</si>
  <si>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</si>
  <si>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</si>
  <si>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</si>
  <si>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</si>
  <si>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</si>
  <si>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</si>
  <si>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</si>
  <si>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</si>
  <si>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</si>
  <si>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</si>
  <si>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</si>
  <si>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</si>
  <si>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</si>
  <si>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</si>
  <si>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</si>
  <si>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</si>
  <si>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FLVW Kreis 13 Hagen/Ennepe-Ruhr</t>
  </si>
  <si>
    <t>Hallenkreismeisterschaften Mädchen</t>
  </si>
  <si>
    <t>ENDRUNDE</t>
  </si>
  <si>
    <t>Sonntag</t>
  </si>
  <si>
    <t>Sporthalle Bleichstein, Herdecke</t>
  </si>
  <si>
    <t>FC Silschede</t>
  </si>
  <si>
    <t>Westfalia Hagen</t>
  </si>
  <si>
    <t>SV Berchum</t>
  </si>
  <si>
    <t>BW Voerde</t>
  </si>
  <si>
    <t>SV Büttenberg</t>
  </si>
  <si>
    <t>TUS Wengern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</si>
</sst>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4" fillId="0" borderId="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20" fontId="0" fillId="0" borderId="3" xfId="0" applyNumberFormat="1" applyFont="1" applyFill="1" applyBorder="1" applyAlignment="1" applyProtection="1">
      <alignment horizontal="center" vertical="center"/>
      <protection/>
    </xf>
    <xf numFmtId="20" fontId="0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 applyProtection="1">
      <alignment horizontal="center"/>
      <protection locked="0"/>
    </xf>
    <xf numFmtId="20" fontId="3" fillId="0" borderId="1" xfId="0" applyNumberFormat="1" applyFont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166" fontId="0" fillId="0" borderId="14" xfId="0" applyNumberFormat="1" applyFont="1" applyFill="1" applyBorder="1" applyAlignment="1" applyProtection="1">
      <alignment horizontal="center" vertical="center"/>
      <protection/>
    </xf>
    <xf numFmtId="166" fontId="0" fillId="0" borderId="2" xfId="0" applyNumberFormat="1" applyFont="1" applyFill="1" applyBorder="1" applyAlignment="1" applyProtection="1">
      <alignment horizontal="center" vertical="center"/>
      <protection/>
    </xf>
    <xf numFmtId="166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/>
      <protection/>
    </xf>
    <xf numFmtId="0" fontId="7" fillId="2" borderId="23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vertical="center"/>
      <protection/>
    </xf>
    <xf numFmtId="0" fontId="7" fillId="2" borderId="23" xfId="0" applyFont="1" applyFill="1" applyBorder="1" applyAlignment="1" applyProtection="1">
      <alignment horizontal="center" vertical="center"/>
      <protection/>
    </xf>
    <xf numFmtId="0" fontId="7" fillId="2" borderId="25" xfId="0" applyFont="1" applyFill="1" applyBorder="1" applyAlignment="1" applyProtection="1">
      <alignment horizontal="center" vertical="center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20" fontId="0" fillId="0" borderId="28" xfId="0" applyNumberFormat="1" applyFont="1" applyFill="1" applyBorder="1" applyAlignment="1" applyProtection="1">
      <alignment horizontal="center" vertical="center"/>
      <protection/>
    </xf>
    <xf numFmtId="20" fontId="0" fillId="0" borderId="5" xfId="0" applyNumberFormat="1" applyFont="1" applyFill="1" applyBorder="1" applyAlignment="1" applyProtection="1">
      <alignment horizontal="center" vertical="center"/>
      <protection/>
    </xf>
    <xf numFmtId="2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2" xfId="0" applyNumberFormat="1" applyFont="1" applyFill="1" applyBorder="1" applyAlignment="1" applyProtection="1">
      <alignment horizontal="center" vertical="center"/>
      <protection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 shrinkToFi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7" fillId="2" borderId="37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/>
      <protection/>
    </xf>
    <xf numFmtId="0" fontId="3" fillId="2" borderId="25" xfId="0" applyFont="1" applyFill="1" applyBorder="1" applyAlignment="1" applyProtection="1">
      <alignment horizontal="center"/>
      <protection/>
    </xf>
    <xf numFmtId="0" fontId="3" fillId="2" borderId="24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39" xfId="0" applyFont="1" applyBorder="1" applyAlignment="1" applyProtection="1">
      <alignment horizontal="left" shrinkToFit="1"/>
      <protection locked="0"/>
    </xf>
    <xf numFmtId="0" fontId="6" fillId="0" borderId="4" xfId="0" applyFont="1" applyBorder="1" applyAlignment="1" applyProtection="1">
      <alignment horizontal="left" shrinkToFit="1"/>
      <protection locked="0"/>
    </xf>
    <xf numFmtId="0" fontId="6" fillId="0" borderId="36" xfId="0" applyFont="1" applyBorder="1" applyAlignment="1" applyProtection="1">
      <alignment horizontal="left" shrinkToFit="1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 shrinkToFi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68" fontId="0" fillId="0" borderId="2" xfId="0" applyNumberFormat="1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3" xfId="0" applyNumberFormat="1" applyFont="1" applyBorder="1" applyAlignment="1" applyProtection="1">
      <alignment horizontal="center" vertical="center"/>
      <protection/>
    </xf>
    <xf numFmtId="168" fontId="0" fillId="0" borderId="18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left" vertical="center" shrinkToFit="1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168" fontId="0" fillId="0" borderId="4" xfId="0" applyNumberFormat="1" applyFont="1" applyBorder="1" applyAlignment="1" applyProtection="1">
      <alignment horizontal="center" vertical="center"/>
      <protection/>
    </xf>
    <xf numFmtId="168" fontId="0" fillId="0" borderId="36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workbookViewId="0" topLeftCell="A1">
      <selection activeCell="Q22" sqref="Q22"/>
    </sheetView>
  </sheetViews>
  <sheetFormatPr defaultColWidth="11.4218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  <col min="81" max="16384" width="1.7109375" style="0" customWidth="1"/>
  </cols>
  <sheetData>
    <row r="1" ht="7.5" customHeight="1"/>
    <row r="2" spans="1:72" ht="33">
      <c r="A2" s="148" t="s">
        <v>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66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49" t="s">
        <v>32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36"/>
      <c r="AR3" s="69"/>
      <c r="AS3" s="70"/>
      <c r="AT3" s="70"/>
      <c r="AU3" s="70" t="s">
        <v>30</v>
      </c>
      <c r="AV3" s="70"/>
      <c r="AW3" s="70"/>
      <c r="AX3" s="70"/>
      <c r="AY3" s="70"/>
      <c r="AZ3" s="70"/>
      <c r="BA3" s="70"/>
      <c r="BB3" s="70"/>
      <c r="BC3" s="7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50" t="s">
        <v>33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39"/>
      <c r="AR4" s="72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4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93" t="s">
        <v>34</v>
      </c>
      <c r="N6" s="93"/>
      <c r="O6" s="93"/>
      <c r="P6" s="93"/>
      <c r="Q6" s="93"/>
      <c r="R6" s="93"/>
      <c r="S6" s="93"/>
      <c r="T6" s="93"/>
      <c r="U6" s="39" t="s">
        <v>1</v>
      </c>
      <c r="V6" s="39"/>
      <c r="W6" s="39"/>
      <c r="X6" s="39"/>
      <c r="Y6" s="94">
        <v>39131</v>
      </c>
      <c r="Z6" s="94"/>
      <c r="AA6" s="94"/>
      <c r="AB6" s="94"/>
      <c r="AC6" s="94"/>
      <c r="AD6" s="94"/>
      <c r="AE6" s="94"/>
      <c r="AF6" s="94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72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4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72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4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95" t="s">
        <v>35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39"/>
      <c r="AO8" s="39"/>
      <c r="AP8" s="39"/>
      <c r="AQ8" s="39"/>
      <c r="AR8" s="75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7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98">
        <v>0.5416666666666666</v>
      </c>
      <c r="I10" s="98"/>
      <c r="J10" s="98"/>
      <c r="K10" s="98"/>
      <c r="L10" s="98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96">
        <v>1</v>
      </c>
      <c r="V10" s="96"/>
      <c r="W10" s="45" t="s">
        <v>29</v>
      </c>
      <c r="X10" s="97">
        <v>0.010416666666666666</v>
      </c>
      <c r="Y10" s="97"/>
      <c r="Z10" s="97"/>
      <c r="AA10" s="97"/>
      <c r="AB10" s="97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97">
        <v>0.003472222222222222</v>
      </c>
      <c r="AM10" s="97"/>
      <c r="AN10" s="97"/>
      <c r="AO10" s="97"/>
      <c r="AP10" s="97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60" t="s">
        <v>24</v>
      </c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2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63" t="s">
        <v>8</v>
      </c>
      <c r="P16" s="164"/>
      <c r="Q16" s="167" t="s">
        <v>36</v>
      </c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8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63" t="s">
        <v>9</v>
      </c>
      <c r="P17" s="164"/>
      <c r="Q17" s="167" t="s">
        <v>37</v>
      </c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8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63" t="s">
        <v>10</v>
      </c>
      <c r="P18" s="164"/>
      <c r="Q18" s="167" t="s">
        <v>38</v>
      </c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8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63" t="s">
        <v>11</v>
      </c>
      <c r="P19" s="164"/>
      <c r="Q19" s="167" t="s">
        <v>39</v>
      </c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8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63" t="s">
        <v>12</v>
      </c>
      <c r="P20" s="164"/>
      <c r="Q20" s="167" t="s">
        <v>40</v>
      </c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65" t="s">
        <v>23</v>
      </c>
      <c r="P21" s="166"/>
      <c r="Q21" s="169" t="s">
        <v>41</v>
      </c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70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05" t="s">
        <v>13</v>
      </c>
      <c r="C25" s="106"/>
      <c r="D25" s="109" t="s">
        <v>14</v>
      </c>
      <c r="E25" s="110"/>
      <c r="F25" s="110"/>
      <c r="G25" s="110"/>
      <c r="H25" s="111"/>
      <c r="I25" s="109" t="s">
        <v>15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1"/>
      <c r="AW25" s="109" t="s">
        <v>18</v>
      </c>
      <c r="AX25" s="110"/>
      <c r="AY25" s="110"/>
      <c r="AZ25" s="110"/>
      <c r="BA25" s="111"/>
      <c r="BB25" s="107"/>
      <c r="BC25" s="108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99">
        <v>1</v>
      </c>
      <c r="C26" s="100"/>
      <c r="D26" s="101">
        <f>$H$10</f>
        <v>0.5416666666666666</v>
      </c>
      <c r="E26" s="102"/>
      <c r="F26" s="102"/>
      <c r="G26" s="102"/>
      <c r="H26" s="103"/>
      <c r="I26" s="104" t="str">
        <f>$Q$16</f>
        <v>FC Silschede</v>
      </c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55" t="s">
        <v>17</v>
      </c>
      <c r="AC26" s="104" t="str">
        <f>$Q$17</f>
        <v>Westfalia Hagen</v>
      </c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80"/>
      <c r="AX26" s="81"/>
      <c r="AY26" s="55" t="s">
        <v>16</v>
      </c>
      <c r="AZ26" s="81"/>
      <c r="BA26" s="82"/>
      <c r="BB26" s="78"/>
      <c r="BC26" s="79"/>
      <c r="BD26" s="54"/>
      <c r="BE26" s="52"/>
      <c r="BF26" s="11" t="str">
        <f>IF(ISBLANK(AW26),"0",IF(AW26&gt;AZ26,3,IF(AW26=AZ26,1,0)))</f>
        <v>0</v>
      </c>
      <c r="BG26" s="11" t="s">
        <v>16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88">
        <v>2</v>
      </c>
      <c r="C27" s="89"/>
      <c r="D27" s="90">
        <f>D26+$U$10*$X$10+$AL$10</f>
        <v>0.5555555555555555</v>
      </c>
      <c r="E27" s="91"/>
      <c r="F27" s="91"/>
      <c r="G27" s="91"/>
      <c r="H27" s="92"/>
      <c r="I27" s="130" t="str">
        <f>$Q$18</f>
        <v>SV Berchum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56" t="s">
        <v>17</v>
      </c>
      <c r="AC27" s="130" t="str">
        <f>$Q$19</f>
        <v>BW Voerde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83"/>
      <c r="AX27" s="84"/>
      <c r="AY27" s="56" t="s">
        <v>16</v>
      </c>
      <c r="AZ27" s="84"/>
      <c r="BA27" s="85"/>
      <c r="BB27" s="86"/>
      <c r="BC27" s="87"/>
      <c r="BD27" s="50"/>
      <c r="BE27" s="52"/>
      <c r="BF27" s="11" t="str">
        <f aca="true" t="shared" si="0" ref="BF27:BF40">IF(ISBLANK(AW27),"0",IF(AW27&gt;AZ27,3,IF(AW27=AZ27,1,0)))</f>
        <v>0</v>
      </c>
      <c r="BG27" s="11" t="s">
        <v>16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12">
        <v>3</v>
      </c>
      <c r="C28" s="113"/>
      <c r="D28" s="114">
        <f aca="true" t="shared" si="2" ref="D28:D40">D27+$U$10*$X$10+$AL$10</f>
        <v>0.5694444444444443</v>
      </c>
      <c r="E28" s="115"/>
      <c r="F28" s="115"/>
      <c r="G28" s="115"/>
      <c r="H28" s="116"/>
      <c r="I28" s="129" t="str">
        <f>$Q$20</f>
        <v>SV Büttenberg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65" t="s">
        <v>17</v>
      </c>
      <c r="AC28" s="129" t="str">
        <f>$Q$21</f>
        <v>TUS Wengern</v>
      </c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3"/>
      <c r="AX28" s="124"/>
      <c r="AY28" s="65" t="s">
        <v>16</v>
      </c>
      <c r="AZ28" s="124"/>
      <c r="BA28" s="125"/>
      <c r="BB28" s="117"/>
      <c r="BC28" s="118"/>
      <c r="BD28" s="50"/>
      <c r="BE28" s="52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99">
        <v>4</v>
      </c>
      <c r="C29" s="100"/>
      <c r="D29" s="126">
        <f t="shared" si="2"/>
        <v>0.5833333333333331</v>
      </c>
      <c r="E29" s="127"/>
      <c r="F29" s="127"/>
      <c r="G29" s="127"/>
      <c r="H29" s="128"/>
      <c r="I29" s="104" t="str">
        <f>$Q$16</f>
        <v>FC Silschede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55" t="s">
        <v>17</v>
      </c>
      <c r="AC29" s="104" t="str">
        <f>$Q$18</f>
        <v>SV Berchum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80"/>
      <c r="AX29" s="81"/>
      <c r="AY29" s="55" t="s">
        <v>16</v>
      </c>
      <c r="AZ29" s="81"/>
      <c r="BA29" s="82"/>
      <c r="BB29" s="78"/>
      <c r="BC29" s="79"/>
      <c r="BD29" s="50"/>
      <c r="BE29" s="52"/>
      <c r="BF29" s="11" t="str">
        <f t="shared" si="0"/>
        <v>0</v>
      </c>
      <c r="BG29" s="11" t="s">
        <v>16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88">
        <v>5</v>
      </c>
      <c r="C30" s="89"/>
      <c r="D30" s="90">
        <f t="shared" si="2"/>
        <v>0.597222222222222</v>
      </c>
      <c r="E30" s="91"/>
      <c r="F30" s="91"/>
      <c r="G30" s="91"/>
      <c r="H30" s="92"/>
      <c r="I30" s="130" t="str">
        <f>$Q$17</f>
        <v>Westfalia Hagen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56" t="s">
        <v>17</v>
      </c>
      <c r="AC30" s="130" t="str">
        <f>$Q$20</f>
        <v>SV Büttenberg</v>
      </c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83"/>
      <c r="AX30" s="84"/>
      <c r="AY30" s="56" t="s">
        <v>16</v>
      </c>
      <c r="AZ30" s="84"/>
      <c r="BA30" s="85"/>
      <c r="BB30" s="86"/>
      <c r="BC30" s="87"/>
      <c r="BD30" s="50"/>
      <c r="BE30" s="52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12">
        <v>6</v>
      </c>
      <c r="C31" s="113"/>
      <c r="D31" s="114">
        <f t="shared" si="2"/>
        <v>0.6111111111111108</v>
      </c>
      <c r="E31" s="115"/>
      <c r="F31" s="115"/>
      <c r="G31" s="115"/>
      <c r="H31" s="116"/>
      <c r="I31" s="129" t="str">
        <f>$Q$19</f>
        <v>BW Voerde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65" t="s">
        <v>17</v>
      </c>
      <c r="AC31" s="129" t="str">
        <f>$Q$21</f>
        <v>TUS Wengern</v>
      </c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3"/>
      <c r="AX31" s="124"/>
      <c r="AY31" s="65" t="s">
        <v>16</v>
      </c>
      <c r="AZ31" s="124"/>
      <c r="BA31" s="125"/>
      <c r="BB31" s="117"/>
      <c r="BC31" s="118"/>
      <c r="BD31" s="50"/>
      <c r="BE31" s="52"/>
      <c r="BF31" s="11" t="str">
        <f t="shared" si="0"/>
        <v>0</v>
      </c>
      <c r="BG31" s="11" t="s">
        <v>16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99">
        <v>7</v>
      </c>
      <c r="C32" s="100"/>
      <c r="D32" s="126">
        <f t="shared" si="2"/>
        <v>0.6249999999999997</v>
      </c>
      <c r="E32" s="127"/>
      <c r="F32" s="127"/>
      <c r="G32" s="127"/>
      <c r="H32" s="128"/>
      <c r="I32" s="104" t="str">
        <f>$Q$20</f>
        <v>SV Büttenberg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55" t="s">
        <v>17</v>
      </c>
      <c r="AC32" s="104" t="str">
        <f>$Q$16</f>
        <v>FC Silschede</v>
      </c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80"/>
      <c r="AX32" s="81"/>
      <c r="AY32" s="55" t="s">
        <v>16</v>
      </c>
      <c r="AZ32" s="81"/>
      <c r="BA32" s="82"/>
      <c r="BB32" s="78"/>
      <c r="BC32" s="79"/>
      <c r="BD32" s="50"/>
      <c r="BE32" s="52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FC Silschede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16</v>
      </c>
      <c r="BR32" s="24">
        <f>SUM($AZ$26+$AZ$29+$AW$32+$AZ$35+$AW$38)</f>
        <v>0</v>
      </c>
      <c r="BS32" s="29">
        <f aca="true" t="shared" si="3" ref="BS32:BS37">SUM(BP32-BR32)</f>
        <v>0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88">
        <v>8</v>
      </c>
      <c r="C33" s="89"/>
      <c r="D33" s="90">
        <f t="shared" si="2"/>
        <v>0.6388888888888885</v>
      </c>
      <c r="E33" s="91"/>
      <c r="F33" s="91"/>
      <c r="G33" s="91"/>
      <c r="H33" s="92"/>
      <c r="I33" s="130" t="str">
        <f>$Q$17</f>
        <v>Westfalia Hagen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56" t="s">
        <v>17</v>
      </c>
      <c r="AC33" s="130" t="str">
        <f>$Q$19</f>
        <v>BW Voerde</v>
      </c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83"/>
      <c r="AX33" s="84"/>
      <c r="AY33" s="56" t="s">
        <v>16</v>
      </c>
      <c r="AZ33" s="84"/>
      <c r="BA33" s="85"/>
      <c r="BB33" s="86"/>
      <c r="BC33" s="87"/>
      <c r="BD33" s="50"/>
      <c r="BE33" s="51"/>
      <c r="BF33" s="12" t="str">
        <f t="shared" si="0"/>
        <v>0</v>
      </c>
      <c r="BG33" s="12" t="s">
        <v>16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Westfalia Hagen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16</v>
      </c>
      <c r="BR33" s="24">
        <f>SUM($AW$26+$AZ$30+$AZ$33+$AW$36+$AZ$39)</f>
        <v>0</v>
      </c>
      <c r="BS33" s="26">
        <f t="shared" si="3"/>
        <v>0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12">
        <v>9</v>
      </c>
      <c r="C34" s="113"/>
      <c r="D34" s="114">
        <f t="shared" si="2"/>
        <v>0.6527777777777773</v>
      </c>
      <c r="E34" s="115"/>
      <c r="F34" s="115"/>
      <c r="G34" s="115"/>
      <c r="H34" s="116"/>
      <c r="I34" s="131" t="str">
        <f>$Q$21</f>
        <v>TUS Wengern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65" t="s">
        <v>17</v>
      </c>
      <c r="AC34" s="129" t="str">
        <f>$Q$18</f>
        <v>SV Berchum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3"/>
      <c r="AX34" s="124"/>
      <c r="AY34" s="65" t="s">
        <v>16</v>
      </c>
      <c r="AZ34" s="124"/>
      <c r="BA34" s="125"/>
      <c r="BB34" s="117"/>
      <c r="BC34" s="118"/>
      <c r="BD34" s="50"/>
      <c r="BE34" s="51"/>
      <c r="BF34" s="12" t="str">
        <f t="shared" si="0"/>
        <v>0</v>
      </c>
      <c r="BG34" s="12" t="s">
        <v>16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SV Berchum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16</v>
      </c>
      <c r="BR34" s="24">
        <f>SUM($AZ$27+$AW$29+$AW$34+$AZ$37+$AW$39)</f>
        <v>0</v>
      </c>
      <c r="BS34" s="29">
        <f t="shared" si="3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99">
        <v>10</v>
      </c>
      <c r="C35" s="100"/>
      <c r="D35" s="126">
        <f t="shared" si="2"/>
        <v>0.6666666666666662</v>
      </c>
      <c r="E35" s="127"/>
      <c r="F35" s="127"/>
      <c r="G35" s="127"/>
      <c r="H35" s="128"/>
      <c r="I35" s="104" t="str">
        <f>$Q$16</f>
        <v>FC Silschede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55" t="s">
        <v>17</v>
      </c>
      <c r="AC35" s="104" t="str">
        <f>$Q$19</f>
        <v>BW Voerde</v>
      </c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80"/>
      <c r="AX35" s="81"/>
      <c r="AY35" s="55" t="s">
        <v>16</v>
      </c>
      <c r="AZ35" s="81"/>
      <c r="BA35" s="82"/>
      <c r="BB35" s="78"/>
      <c r="BC35" s="79"/>
      <c r="BD35" s="50"/>
      <c r="BE35" s="51"/>
      <c r="BF35" s="12" t="str">
        <f t="shared" si="0"/>
        <v>0</v>
      </c>
      <c r="BG35" s="12" t="s">
        <v>16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BW Voerde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16</v>
      </c>
      <c r="BR35" s="24">
        <f>SUM($AW$27+$AZ$31+$AW$33+$AW$35+$AZ$40)</f>
        <v>0</v>
      </c>
      <c r="BS35" s="29">
        <f t="shared" si="3"/>
        <v>0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88">
        <v>11</v>
      </c>
      <c r="C36" s="89"/>
      <c r="D36" s="90">
        <f t="shared" si="2"/>
        <v>0.680555555555555</v>
      </c>
      <c r="E36" s="91"/>
      <c r="F36" s="91"/>
      <c r="G36" s="91"/>
      <c r="H36" s="92"/>
      <c r="I36" s="130" t="str">
        <f>$Q$21</f>
        <v>TUS Wengern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56" t="s">
        <v>17</v>
      </c>
      <c r="AC36" s="130" t="str">
        <f>$Q$17</f>
        <v>Westfalia Hagen</v>
      </c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83"/>
      <c r="AX36" s="84"/>
      <c r="AY36" s="56" t="s">
        <v>16</v>
      </c>
      <c r="AZ36" s="84"/>
      <c r="BA36" s="85"/>
      <c r="BB36" s="86"/>
      <c r="BC36" s="87"/>
      <c r="BD36" s="50"/>
      <c r="BE36" s="51"/>
      <c r="BF36" s="12" t="str">
        <f t="shared" si="0"/>
        <v>0</v>
      </c>
      <c r="BG36" s="12" t="s">
        <v>16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SV Büttenberg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16</v>
      </c>
      <c r="BR36" s="24">
        <f>SUM($AZ$28+$AW$30+$AZ$32+$AW$37+$AW$40)</f>
        <v>0</v>
      </c>
      <c r="BS36" s="29">
        <f t="shared" si="3"/>
        <v>0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12">
        <v>12</v>
      </c>
      <c r="C37" s="113"/>
      <c r="D37" s="114">
        <f t="shared" si="2"/>
        <v>0.6944444444444439</v>
      </c>
      <c r="E37" s="115"/>
      <c r="F37" s="115"/>
      <c r="G37" s="115"/>
      <c r="H37" s="116"/>
      <c r="I37" s="129" t="str">
        <f>$Q$18</f>
        <v>SV Berchum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65" t="s">
        <v>17</v>
      </c>
      <c r="AC37" s="129" t="str">
        <f>$Q$20</f>
        <v>SV Büttenberg</v>
      </c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3"/>
      <c r="AX37" s="124"/>
      <c r="AY37" s="65" t="s">
        <v>16</v>
      </c>
      <c r="AZ37" s="124"/>
      <c r="BA37" s="125"/>
      <c r="BB37" s="117"/>
      <c r="BC37" s="118"/>
      <c r="BD37" s="50"/>
      <c r="BE37" s="51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TUS Wengern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16</v>
      </c>
      <c r="BR37" s="24">
        <f>SUM($AW$28+$AW$31+$AZ$34+$AZ$36+$AZ$38)</f>
        <v>0</v>
      </c>
      <c r="BS37" s="29">
        <f t="shared" si="3"/>
        <v>0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21">
        <v>13</v>
      </c>
      <c r="C38" s="122"/>
      <c r="D38" s="137">
        <f t="shared" si="2"/>
        <v>0.7083333333333327</v>
      </c>
      <c r="E38" s="138"/>
      <c r="F38" s="138"/>
      <c r="G38" s="138"/>
      <c r="H38" s="139"/>
      <c r="I38" s="140" t="str">
        <f>$Q$21</f>
        <v>TUS Wengern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64" t="s">
        <v>17</v>
      </c>
      <c r="AC38" s="140" t="str">
        <f>$Q$16</f>
        <v>FC Silschede</v>
      </c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32"/>
      <c r="AX38" s="133"/>
      <c r="AY38" s="64" t="s">
        <v>16</v>
      </c>
      <c r="AZ38" s="133"/>
      <c r="BA38" s="134"/>
      <c r="BB38" s="135"/>
      <c r="BC38" s="136"/>
      <c r="BD38" s="50"/>
      <c r="BE38" s="51"/>
      <c r="BF38" s="12" t="str">
        <f t="shared" si="0"/>
        <v>0</v>
      </c>
      <c r="BG38" s="12" t="s">
        <v>16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88">
        <v>14</v>
      </c>
      <c r="C39" s="89"/>
      <c r="D39" s="90">
        <f t="shared" si="2"/>
        <v>0.7222222222222215</v>
      </c>
      <c r="E39" s="91"/>
      <c r="F39" s="91"/>
      <c r="G39" s="91"/>
      <c r="H39" s="92"/>
      <c r="I39" s="130" t="str">
        <f>$Q$17</f>
        <v>Westfalia Hagen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56" t="s">
        <v>17</v>
      </c>
      <c r="AC39" s="130" t="str">
        <f>$Q$18</f>
        <v>SV Berchum</v>
      </c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83"/>
      <c r="AX39" s="84"/>
      <c r="AY39" s="56" t="s">
        <v>16</v>
      </c>
      <c r="AZ39" s="84"/>
      <c r="BA39" s="85"/>
      <c r="BB39" s="86"/>
      <c r="BC39" s="87"/>
      <c r="BD39" s="50"/>
      <c r="BE39" s="51"/>
      <c r="BF39" s="12" t="str">
        <f t="shared" si="0"/>
        <v>0</v>
      </c>
      <c r="BG39" s="12" t="s">
        <v>16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19">
        <v>15</v>
      </c>
      <c r="C40" s="120"/>
      <c r="D40" s="114">
        <f t="shared" si="2"/>
        <v>0.7361111111111104</v>
      </c>
      <c r="E40" s="115"/>
      <c r="F40" s="115"/>
      <c r="G40" s="115"/>
      <c r="H40" s="116"/>
      <c r="I40" s="141" t="str">
        <f>$Q$19</f>
        <v>BW Voerde</v>
      </c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57" t="s">
        <v>17</v>
      </c>
      <c r="AC40" s="141" t="str">
        <f>$Q$20</f>
        <v>SV Büttenberg</v>
      </c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2"/>
      <c r="AX40" s="143"/>
      <c r="AY40" s="57" t="s">
        <v>16</v>
      </c>
      <c r="AZ40" s="143"/>
      <c r="BA40" s="144"/>
      <c r="BB40" s="145"/>
      <c r="BC40" s="146"/>
      <c r="BD40" s="50"/>
      <c r="BE40" s="51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59" t="s">
        <v>28</v>
      </c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09" t="s">
        <v>27</v>
      </c>
      <c r="AJ44" s="110"/>
      <c r="AK44" s="111"/>
      <c r="AL44" s="110" t="s">
        <v>19</v>
      </c>
      <c r="AM44" s="110"/>
      <c r="AN44" s="110"/>
      <c r="AO44" s="109" t="s">
        <v>20</v>
      </c>
      <c r="AP44" s="110"/>
      <c r="AQ44" s="110"/>
      <c r="AR44" s="110"/>
      <c r="AS44" s="111"/>
      <c r="AT44" s="110" t="s">
        <v>21</v>
      </c>
      <c r="AU44" s="110"/>
      <c r="AV44" s="147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171" t="s">
        <v>8</v>
      </c>
      <c r="J45" s="172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175"/>
      <c r="AK45" s="176"/>
      <c r="AL45" s="175"/>
      <c r="AM45" s="175"/>
      <c r="AN45" s="175"/>
      <c r="AO45" s="174"/>
      <c r="AP45" s="175"/>
      <c r="AQ45" s="58" t="s">
        <v>16</v>
      </c>
      <c r="AR45" s="177"/>
      <c r="AS45" s="178"/>
      <c r="AT45" s="179"/>
      <c r="AU45" s="179"/>
      <c r="AV45" s="180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157" t="s">
        <v>9</v>
      </c>
      <c r="J46" s="158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4"/>
      <c r="AJ46" s="155"/>
      <c r="AK46" s="156"/>
      <c r="AL46" s="155"/>
      <c r="AM46" s="155"/>
      <c r="AN46" s="155"/>
      <c r="AO46" s="154"/>
      <c r="AP46" s="155"/>
      <c r="AQ46" s="59" t="s">
        <v>16</v>
      </c>
      <c r="AR46" s="155"/>
      <c r="AS46" s="156"/>
      <c r="AT46" s="181"/>
      <c r="AU46" s="181"/>
      <c r="AV46" s="182"/>
    </row>
    <row r="47" spans="9:72" ht="19.5" customHeight="1">
      <c r="I47" s="157" t="s">
        <v>10</v>
      </c>
      <c r="J47" s="158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4"/>
      <c r="AJ47" s="155"/>
      <c r="AK47" s="156"/>
      <c r="AL47" s="155"/>
      <c r="AM47" s="155"/>
      <c r="AN47" s="155"/>
      <c r="AO47" s="154"/>
      <c r="AP47" s="155"/>
      <c r="AQ47" s="59" t="s">
        <v>16</v>
      </c>
      <c r="AR47" s="155"/>
      <c r="AS47" s="156"/>
      <c r="AT47" s="181"/>
      <c r="AU47" s="181"/>
      <c r="AV47" s="182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157" t="s">
        <v>11</v>
      </c>
      <c r="J48" s="158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4"/>
      <c r="AJ48" s="155"/>
      <c r="AK48" s="156"/>
      <c r="AL48" s="155"/>
      <c r="AM48" s="155"/>
      <c r="AN48" s="155"/>
      <c r="AO48" s="154"/>
      <c r="AP48" s="155"/>
      <c r="AQ48" s="59" t="s">
        <v>16</v>
      </c>
      <c r="AR48" s="155"/>
      <c r="AS48" s="156"/>
      <c r="AT48" s="181"/>
      <c r="AU48" s="181"/>
      <c r="AV48" s="182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157" t="s">
        <v>12</v>
      </c>
      <c r="J49" s="158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4"/>
      <c r="AJ49" s="155"/>
      <c r="AK49" s="156"/>
      <c r="AL49" s="155"/>
      <c r="AM49" s="155"/>
      <c r="AN49" s="155"/>
      <c r="AO49" s="154"/>
      <c r="AP49" s="155"/>
      <c r="AQ49" s="59" t="s">
        <v>16</v>
      </c>
      <c r="AR49" s="155"/>
      <c r="AS49" s="156"/>
      <c r="AT49" s="181"/>
      <c r="AU49" s="181"/>
      <c r="AV49" s="182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51" t="s">
        <v>23</v>
      </c>
      <c r="J50" s="152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4"/>
      <c r="AJ50" s="185"/>
      <c r="AK50" s="186"/>
      <c r="AL50" s="185"/>
      <c r="AM50" s="185"/>
      <c r="AN50" s="185"/>
      <c r="AO50" s="184"/>
      <c r="AP50" s="185"/>
      <c r="AQ50" s="63" t="s">
        <v>16</v>
      </c>
      <c r="AR50" s="185"/>
      <c r="AS50" s="186"/>
      <c r="AT50" s="187"/>
      <c r="AU50" s="187"/>
      <c r="AV50" s="188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I47:J47"/>
    <mergeCell ref="I48:J48"/>
    <mergeCell ref="K47:AH47"/>
    <mergeCell ref="AI47:AK47"/>
    <mergeCell ref="K48:AH48"/>
    <mergeCell ref="AI48:AK48"/>
    <mergeCell ref="I45:J45"/>
    <mergeCell ref="I46:J46"/>
    <mergeCell ref="K45:AH45"/>
    <mergeCell ref="AI45:AK45"/>
    <mergeCell ref="K46:AH46"/>
    <mergeCell ref="AI46:AK46"/>
    <mergeCell ref="AC32:AV32"/>
    <mergeCell ref="AC33:AV33"/>
    <mergeCell ref="AC34:AV34"/>
    <mergeCell ref="AC35:AV35"/>
    <mergeCell ref="AC27:AV27"/>
    <mergeCell ref="AC28:AV28"/>
    <mergeCell ref="AC29:AV29"/>
    <mergeCell ref="AC30:AV30"/>
    <mergeCell ref="I27:AA27"/>
    <mergeCell ref="I28:AA28"/>
    <mergeCell ref="I29:AA29"/>
    <mergeCell ref="I30:AA30"/>
    <mergeCell ref="O21:P21"/>
    <mergeCell ref="Q16:AO16"/>
    <mergeCell ref="Q17:AO17"/>
    <mergeCell ref="Q18:AO18"/>
    <mergeCell ref="Q19:AO19"/>
    <mergeCell ref="Q20:AO20"/>
    <mergeCell ref="Q21:AO21"/>
    <mergeCell ref="O19:P19"/>
    <mergeCell ref="O20:P20"/>
    <mergeCell ref="O15:AO15"/>
    <mergeCell ref="O16:P16"/>
    <mergeCell ref="O17:P17"/>
    <mergeCell ref="O18:P18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D40:H40"/>
    <mergeCell ref="I40:AA40"/>
    <mergeCell ref="AW39:AX39"/>
    <mergeCell ref="AZ39:BA39"/>
    <mergeCell ref="AW40:AX40"/>
    <mergeCell ref="AZ40:BA40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D31:H31"/>
    <mergeCell ref="AW31:AX31"/>
    <mergeCell ref="AZ31:BA31"/>
    <mergeCell ref="BB31:BC31"/>
    <mergeCell ref="I31:AA31"/>
    <mergeCell ref="AC31:AV31"/>
    <mergeCell ref="BB29:BC29"/>
    <mergeCell ref="D29:H29"/>
    <mergeCell ref="AZ30:BA30"/>
    <mergeCell ref="BB30:BC30"/>
    <mergeCell ref="D30:H30"/>
    <mergeCell ref="AW30:AX30"/>
    <mergeCell ref="AW28:AX28"/>
    <mergeCell ref="AZ28:BA28"/>
    <mergeCell ref="AW29:AX29"/>
    <mergeCell ref="AZ29:BA29"/>
    <mergeCell ref="D28:H28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B25:BC25"/>
    <mergeCell ref="AW25:BA25"/>
    <mergeCell ref="D25:H25"/>
    <mergeCell ref="I25:AV25"/>
    <mergeCell ref="D26:H26"/>
    <mergeCell ref="I26:AA26"/>
    <mergeCell ref="AC26:AV26"/>
    <mergeCell ref="B25:C25"/>
    <mergeCell ref="B27:C27"/>
    <mergeCell ref="D27:H27"/>
    <mergeCell ref="M6:T6"/>
    <mergeCell ref="Y6:AF6"/>
    <mergeCell ref="B8:AM8"/>
    <mergeCell ref="U10:V10"/>
    <mergeCell ref="AL10:AP10"/>
    <mergeCell ref="X10:AB10"/>
    <mergeCell ref="H10:L10"/>
    <mergeCell ref="B26:C26"/>
    <mergeCell ref="BB26:BC26"/>
    <mergeCell ref="AW26:AX26"/>
    <mergeCell ref="AZ26:BA26"/>
    <mergeCell ref="AW27:AX27"/>
    <mergeCell ref="AZ27:BA27"/>
    <mergeCell ref="BB27:BC2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3"/>
  <headerFooter alignWithMargins="0">
    <oddFooter xml:space="preserve">&amp;C&amp;F&amp;R&amp;P von &amp;N </oddFooter>
  </headerFooter>
  <legacyDrawing r:id="rId2"/>
  <oleObjects>
    <oleObject progId="CorelPhotoPaint.Image.8" shapeId="1672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tom</cp:lastModifiedBy>
  <cp:lastPrinted>2006-12-11T20:37:03Z</cp:lastPrinted>
  <dcterms:created xsi:type="dcterms:W3CDTF">2002-02-21T07:48:38Z</dcterms:created>
  <dcterms:modified xsi:type="dcterms:W3CDTF">2007-01-28T16:20:38Z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-225211654</vt:i4>
  </property>
  <property fmtid="{D5CDD505-2E9C-101B-9397-08002B2CF9AE}" pid="3" name="_EmailSubject">
    <vt:lpwstr>Hallenkreismeisterschaft Mädchen</vt:lpwstr>
  </property>
  <property fmtid="{D5CDD505-2E9C-101B-9397-08002B2CF9AE}" pid="4" name="_AuthorEmail">
    <vt:lpwstr>frank.gierlichs@t-online.de</vt:lpwstr>
  </property>
  <property fmtid="{D5CDD505-2E9C-101B-9397-08002B2CF9AE}" pid="5" name="_AuthorEmailDisplayName">
    <vt:lpwstr>Frank Gierlichs</vt:lpwstr>
  </property>
  <property fmtid="{D5CDD505-2E9C-101B-9397-08002B2CF9AE}" pid="6" name="_ReviewingToolsShownOnce">
    <vt:lpwstr/>
  </property>
</Properties>
</file>